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</sheets>
  <definedNames>
    <definedName function="false" hidden="false" name="buiduur" vbProcedure="false">Blad1!$C$17</definedName>
    <definedName function="false" hidden="false" name="infilsnelh" vbProcedure="false">Blad1!$H$17</definedName>
    <definedName function="false" hidden="false" name="soortbui" vbProcedure="false">Blad1!$B$17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<sst xmlns="http://schemas.openxmlformats.org/spreadsheetml/2006/main" count="52" uniqueCount="38">
  <si>
    <t xml:space="preserve">Indicatie van de berekening van infiltratie en buffering restant bij een groot gebied (wadi e.d.)</t>
  </si>
  <si>
    <t xml:space="preserve">Met dank aan Hydrologie van Hoogheemraadschap De Stichtse Rijnlanden</t>
  </si>
  <si>
    <t xml:space="preserve">Gegeven:</t>
  </si>
  <si>
    <t xml:space="preserve">versie </t>
  </si>
  <si>
    <t xml:space="preserve">- een hoosbui is 25 mm/uur (KNMI), dus "soort bui" is dan 25 mm/uur</t>
  </si>
  <si>
    <r>
      <rPr>
        <b val="true"/>
        <sz val="10"/>
        <rFont val="Arial"/>
        <family val="2"/>
        <charset val="1"/>
      </rPr>
      <t xml:space="preserve">- </t>
    </r>
    <r>
      <rPr>
        <sz val="10"/>
        <rFont val="Arial"/>
        <family val="2"/>
        <charset val="1"/>
      </rPr>
      <t xml:space="preserve"> infiltratiesnelheid bijvoorbeeld 0,5 m/dag (bij overwegend fijn zand als grondsoort of menggrond met grof zand)</t>
    </r>
  </si>
  <si>
    <t xml:space="preserve">- overige variabelen (plaatselijk afwijkende grondsoort, al aanwezig water, wortels, puin e.d. in de bodem) beschouwen we als niet van toepassing</t>
  </si>
  <si>
    <t xml:space="preserve">- we stellen (voor het gemak) de duur van de hoosbui op 1 uur (die 60 minuten is aan te passen)</t>
  </si>
  <si>
    <t xml:space="preserve">soort</t>
  </si>
  <si>
    <t xml:space="preserve">duur</t>
  </si>
  <si>
    <t xml:space="preserve">tijdstip</t>
  </si>
  <si>
    <t xml:space="preserve">neerslag</t>
  </si>
  <si>
    <t xml:space="preserve">cumul.</t>
  </si>
  <si>
    <t xml:space="preserve">infiltratie-</t>
  </si>
  <si>
    <t xml:space="preserve">infiltratie</t>
  </si>
  <si>
    <t xml:space="preserve">benodigde</t>
  </si>
  <si>
    <t xml:space="preserve">bui</t>
  </si>
  <si>
    <t xml:space="preserve">van de</t>
  </si>
  <si>
    <t xml:space="preserve">na start</t>
  </si>
  <si>
    <t xml:space="preserve">snelheid</t>
  </si>
  <si>
    <t xml:space="preserve">diepte</t>
  </si>
  <si>
    <t xml:space="preserve">boven-</t>
  </si>
  <si>
    <t xml:space="preserve">berging *)</t>
  </si>
  <si>
    <t xml:space="preserve">[mm/uur]</t>
  </si>
  <si>
    <t xml:space="preserve">[min]</t>
  </si>
  <si>
    <t xml:space="preserve">[mm]</t>
  </si>
  <si>
    <t xml:space="preserve">[m/dag]</t>
  </si>
  <si>
    <t xml:space="preserve">LET OP:</t>
  </si>
  <si>
    <t xml:space="preserve">pas eerst alleen</t>
  </si>
  <si>
    <t xml:space="preserve">geel-gemarkeerde</t>
  </si>
  <si>
    <t xml:space="preserve">vet-groene</t>
  </si>
  <si>
    <t xml:space="preserve">getallen aan</t>
  </si>
  <si>
    <t xml:space="preserve">na bui van 1 uur</t>
  </si>
  <si>
    <t xml:space="preserve">na bui van 2 uur</t>
  </si>
  <si>
    <t xml:space="preserve">na bui van 3 uur</t>
  </si>
  <si>
    <t xml:space="preserve">na bui van 4 uur</t>
  </si>
  <si>
    <t xml:space="preserve">*) Met bovenberging wordt bedoeld: alle water dat niet geïnfiltreerd kan worden aanwezig water in de wadi, sloot, greppel o.d.</t>
  </si>
  <si>
    <t xml:space="preserve">    en dat belandt op al aanwezig water in de gehele wadi, in sloot, greppel o.d.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</si>
</sst>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/mm/dd"/>
    <numFmt numFmtId="166" formatCode="0.0"/>
    <numFmt numFmtId="167" formatCode="General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12762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C9211E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hdsr.nl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48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C18" activeCellId="0" sqref="C1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6.55"/>
    <col collapsed="false" customWidth="true" hidden="false" outlineLevel="0" max="2" min="2" style="1" width="8.06"/>
    <col collapsed="false" customWidth="true" hidden="false" outlineLevel="0" max="4" min="3" style="1" width="7.23"/>
    <col collapsed="false" customWidth="true" hidden="false" outlineLevel="0" max="5" min="5" style="1" width="8.06"/>
    <col collapsed="false" customWidth="true" hidden="false" outlineLevel="0" max="6" min="6" style="1" width="8.34"/>
    <col collapsed="false" customWidth="true" hidden="false" outlineLevel="0" max="7" min="7" style="1" width="2.64"/>
    <col collapsed="false" customWidth="true" hidden="false" outlineLevel="0" max="8" min="8" style="1" width="8.48"/>
    <col collapsed="false" customWidth="true" hidden="false" outlineLevel="0" max="9" min="9" style="1" width="9.18"/>
    <col collapsed="false" customWidth="true" hidden="false" outlineLevel="0" max="10" min="10" style="1" width="8.06"/>
    <col collapsed="false" customWidth="true" hidden="false" outlineLevel="0" max="11" min="11" style="1" width="9.87"/>
    <col collapsed="false" customWidth="true" hidden="false" outlineLevel="0" max="12" min="12" style="2" width="2.5"/>
    <col collapsed="false" customWidth="true" hidden="false" outlineLevel="0" max="13" min="13" style="2" width="9.6"/>
  </cols>
  <sheetData>
    <row r="2" customFormat="false" ht="17.35" hidden="false" customHeight="false" outlineLevel="0" collapsed="false">
      <c r="A2" s="3" t="s">
        <v>0</v>
      </c>
    </row>
    <row r="3" customFormat="false" ht="12.8" hidden="false" customHeight="false" outlineLevel="0" collapsed="false">
      <c r="L3" s="1"/>
      <c r="M3" s="1"/>
    </row>
    <row r="4" customFormat="false" ht="12.8" hidden="false" customHeight="false" outlineLevel="0" collapsed="false">
      <c r="A4" s="4" t="s">
        <v>1</v>
      </c>
      <c r="B4" s="4"/>
      <c r="C4" s="4"/>
      <c r="D4" s="4"/>
      <c r="E4" s="4"/>
      <c r="F4" s="5"/>
      <c r="G4" s="5"/>
      <c r="H4" s="5"/>
      <c r="I4" s="5"/>
      <c r="J4" s="5"/>
      <c r="K4" s="5"/>
      <c r="L4" s="6"/>
      <c r="M4" s="6"/>
      <c r="N4" s="5"/>
      <c r="O4" s="5"/>
      <c r="P4" s="5"/>
      <c r="Q4" s="5"/>
      <c r="R4" s="5"/>
      <c r="S4" s="5"/>
      <c r="T4" s="5"/>
      <c r="U4" s="5"/>
      <c r="V4" s="5"/>
      <c r="W4" s="5"/>
    </row>
    <row r="5" customFormat="false" ht="12.8" hidden="false" customHeight="false" outlineLevel="0" collapsed="false">
      <c r="L5" s="1"/>
      <c r="M5" s="1"/>
    </row>
    <row r="6" customFormat="false" ht="12.8" hidden="false" customHeight="false" outlineLevel="0" collapsed="false">
      <c r="A6" s="7" t="s">
        <v>2</v>
      </c>
      <c r="L6" s="1"/>
      <c r="M6" s="1"/>
      <c r="O6" s="8" t="s">
        <v>3</v>
      </c>
    </row>
    <row r="7" customFormat="false" ht="12.8" hidden="false" customHeight="false" outlineLevel="0" collapsed="false">
      <c r="A7" s="7" t="s">
        <v>4</v>
      </c>
      <c r="L7" s="1"/>
      <c r="M7" s="1"/>
      <c r="O7" s="9" t="n">
        <v>45533</v>
      </c>
    </row>
    <row r="8" customFormat="false" ht="12.8" hidden="false" customHeight="false" outlineLevel="0" collapsed="false">
      <c r="A8" s="5" t="s">
        <v>5</v>
      </c>
      <c r="L8" s="1"/>
      <c r="M8" s="1"/>
    </row>
    <row r="9" customFormat="false" ht="12.8" hidden="false" customHeight="false" outlineLevel="0" collapsed="false">
      <c r="A9" s="7" t="s">
        <v>6</v>
      </c>
      <c r="L9" s="1"/>
      <c r="M9" s="1"/>
    </row>
    <row r="10" customFormat="false" ht="12.8" hidden="false" customHeight="false" outlineLevel="0" collapsed="false">
      <c r="A10" s="1" t="s">
        <v>7</v>
      </c>
      <c r="L10" s="1"/>
      <c r="M10" s="1"/>
    </row>
    <row r="11" s="10" customFormat="true" ht="12.8" hidden="false" customHeight="false" outlineLevel="0" collapsed="false">
      <c r="A11" s="1"/>
      <c r="B11" s="5"/>
      <c r="C11" s="5"/>
      <c r="D11" s="5"/>
      <c r="E11" s="5"/>
      <c r="F11" s="5"/>
      <c r="G11" s="1"/>
      <c r="H11" s="1"/>
      <c r="I11" s="1"/>
      <c r="J11" s="1"/>
      <c r="K11" s="1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="10" customFormat="true" ht="12.8" hidden="false" customHeight="false" outlineLevel="0" collapsed="false">
      <c r="A12" s="1"/>
      <c r="B12" s="11" t="s">
        <v>8</v>
      </c>
      <c r="C12" s="11" t="s">
        <v>9</v>
      </c>
      <c r="D12" s="12" t="s">
        <v>10</v>
      </c>
      <c r="E12" s="12" t="s">
        <v>11</v>
      </c>
      <c r="F12" s="13" t="s">
        <v>12</v>
      </c>
      <c r="G12" s="1"/>
      <c r="H12" s="11" t="s">
        <v>13</v>
      </c>
      <c r="I12" s="11" t="s">
        <v>13</v>
      </c>
      <c r="J12" s="12" t="s">
        <v>14</v>
      </c>
      <c r="K12" s="13" t="s">
        <v>12</v>
      </c>
      <c r="L12" s="14"/>
      <c r="M12" s="13" t="s">
        <v>15</v>
      </c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="12" customFormat="true" ht="14.9" hidden="false" customHeight="true" outlineLevel="0" collapsed="false">
      <c r="B13" s="12" t="s">
        <v>16</v>
      </c>
      <c r="C13" s="12" t="s">
        <v>17</v>
      </c>
      <c r="D13" s="12" t="s">
        <v>18</v>
      </c>
      <c r="F13" s="13" t="s">
        <v>11</v>
      </c>
      <c r="G13" s="1"/>
      <c r="H13" s="12" t="s">
        <v>19</v>
      </c>
      <c r="I13" s="12" t="s">
        <v>19</v>
      </c>
      <c r="J13" s="12" t="s">
        <v>20</v>
      </c>
      <c r="K13" s="13" t="s">
        <v>13</v>
      </c>
      <c r="L13" s="13"/>
      <c r="M13" s="13" t="s">
        <v>21</v>
      </c>
      <c r="N13" s="1"/>
      <c r="O13" s="1"/>
      <c r="P13" s="1"/>
      <c r="Q13" s="1"/>
      <c r="R13" s="1"/>
      <c r="S13" s="1"/>
      <c r="T13" s="1"/>
      <c r="U13" s="1"/>
    </row>
    <row r="14" s="12" customFormat="true" ht="12.8" hidden="false" customHeight="false" outlineLevel="0" collapsed="false">
      <c r="C14" s="12" t="s">
        <v>16</v>
      </c>
      <c r="D14" s="12" t="s">
        <v>16</v>
      </c>
      <c r="F14" s="13"/>
      <c r="G14" s="1"/>
      <c r="K14" s="13" t="s">
        <v>20</v>
      </c>
      <c r="M14" s="13" t="s">
        <v>22</v>
      </c>
      <c r="N14" s="1"/>
      <c r="O14" s="1"/>
      <c r="P14" s="1"/>
      <c r="Q14" s="1"/>
      <c r="R14" s="1"/>
      <c r="S14" s="1"/>
      <c r="T14" s="1"/>
      <c r="U14" s="1"/>
    </row>
    <row r="15" s="12" customFormat="true" ht="12.8" hidden="false" customHeight="false" outlineLevel="0" collapsed="false">
      <c r="B15" s="12" t="s">
        <v>23</v>
      </c>
      <c r="C15" s="12" t="s">
        <v>24</v>
      </c>
      <c r="D15" s="12" t="s">
        <v>24</v>
      </c>
      <c r="E15" s="12" t="s">
        <v>25</v>
      </c>
      <c r="F15" s="13" t="s">
        <v>25</v>
      </c>
      <c r="G15" s="1"/>
      <c r="H15" s="12" t="s">
        <v>26</v>
      </c>
      <c r="I15" s="12" t="s">
        <v>23</v>
      </c>
      <c r="J15" s="12" t="s">
        <v>25</v>
      </c>
      <c r="K15" s="13" t="s">
        <v>25</v>
      </c>
      <c r="M15" s="13" t="s">
        <v>25</v>
      </c>
      <c r="N15" s="1"/>
      <c r="O15" s="1"/>
      <c r="P15" s="1"/>
      <c r="Q15" s="1"/>
      <c r="R15" s="1"/>
      <c r="S15" s="1"/>
      <c r="T15" s="1"/>
      <c r="U15" s="1"/>
    </row>
    <row r="16" customFormat="false" ht="12.8" hidden="false" customHeight="false" outlineLevel="0" collapsed="false">
      <c r="F16" s="5"/>
      <c r="H16" s="15"/>
      <c r="K16" s="5"/>
      <c r="L16" s="13"/>
      <c r="M16" s="1"/>
    </row>
    <row r="17" customFormat="false" ht="12.8" hidden="false" customHeight="false" outlineLevel="0" collapsed="false">
      <c r="A17" s="16" t="s">
        <v>27</v>
      </c>
      <c r="B17" s="17" t="n">
        <v>25</v>
      </c>
      <c r="C17" s="17" t="n">
        <v>60</v>
      </c>
      <c r="D17" s="1" t="n">
        <v>0</v>
      </c>
      <c r="E17" s="1" t="n">
        <v>0</v>
      </c>
      <c r="F17" s="18" t="n">
        <f aca="false">IF(D17 &lt;= buiduur, (F16+E17), IF(buiduur &gt; D16, (F16 + ((buiduur - D16)/60)*B17), F16))</f>
        <v>0</v>
      </c>
      <c r="H17" s="17" t="n">
        <v>0.5</v>
      </c>
      <c r="I17" s="19" t="n">
        <f aca="false">H17*1000/24</f>
        <v>20.8333333333333</v>
      </c>
      <c r="J17" s="1" t="n">
        <v>0</v>
      </c>
      <c r="K17" s="5" t="n">
        <v>0</v>
      </c>
      <c r="L17" s="12"/>
      <c r="M17" s="18" t="n">
        <f aca="false">IF(F17-K17&gt;= 0, F17-K17, " ")</f>
        <v>0</v>
      </c>
      <c r="N17" s="1" t="str">
        <f aca="false">IF(K17&gt;F17, "alle neerslag geïnfiltr", " ")</f>
        <v> </v>
      </c>
    </row>
    <row r="18" customFormat="false" ht="12.8" hidden="false" customHeight="false" outlineLevel="0" collapsed="false">
      <c r="A18" s="15" t="s">
        <v>28</v>
      </c>
      <c r="B18" s="20" t="n">
        <f aca="false">soortbui</f>
        <v>25</v>
      </c>
      <c r="C18" s="20" t="n">
        <f aca="false">buiduur</f>
        <v>60</v>
      </c>
      <c r="D18" s="1" t="n">
        <v>10</v>
      </c>
      <c r="E18" s="21" t="n">
        <f aca="false">IF(D18&gt;=(C18+10)," ", IF(D18&gt;buiduur, F18-F17, B18/(60/10)))</f>
        <v>4.16666666666667</v>
      </c>
      <c r="F18" s="18" t="n">
        <f aca="false">IF(D18 &lt;= buiduur, (F17+E18), IF(buiduur &gt; D17, (F17 + ((buiduur - D17)/60)*B18), F17))</f>
        <v>4.16666666666667</v>
      </c>
      <c r="H18" s="7" t="n">
        <f aca="false">infilsnelh</f>
        <v>0.5</v>
      </c>
      <c r="I18" s="19" t="n">
        <f aca="false">H18*1000/24</f>
        <v>20.8333333333333</v>
      </c>
      <c r="J18" s="19" t="n">
        <f aca="false">I18/6</f>
        <v>3.47222222222222</v>
      </c>
      <c r="K18" s="18" t="n">
        <f aca="false">K17+J18</f>
        <v>3.47222222222222</v>
      </c>
      <c r="M18" s="18" t="n">
        <f aca="false">IF(F18-K18&gt;= 0, F18-K18, " ")</f>
        <v>0.694444444444447</v>
      </c>
      <c r="N18" s="1" t="str">
        <f aca="false">IF(K18&gt;F18, "alle neerslag geïnfiltr", " ")</f>
        <v> </v>
      </c>
    </row>
    <row r="19" customFormat="false" ht="12.8" hidden="false" customHeight="false" outlineLevel="0" collapsed="false">
      <c r="A19" s="15" t="s">
        <v>29</v>
      </c>
      <c r="B19" s="20" t="n">
        <f aca="false">soortbui</f>
        <v>25</v>
      </c>
      <c r="C19" s="20" t="n">
        <f aca="false">buiduur</f>
        <v>60</v>
      </c>
      <c r="D19" s="1" t="n">
        <v>20</v>
      </c>
      <c r="E19" s="21" t="n">
        <f aca="false">IF(D19&gt;=(C19+10)," ", IF(D19&gt;buiduur, F19-F18, B19/(60/10)))</f>
        <v>4.16666666666667</v>
      </c>
      <c r="F19" s="18" t="n">
        <f aca="false">IF(D19 &lt;= buiduur, (F18+E19), IF(buiduur &gt; D18, (F18 + ((buiduur - D18)/60)*B19), F18))</f>
        <v>8.33333333333333</v>
      </c>
      <c r="H19" s="7" t="n">
        <f aca="false">infilsnelh</f>
        <v>0.5</v>
      </c>
      <c r="I19" s="19" t="n">
        <f aca="false">H19*1000/24</f>
        <v>20.8333333333333</v>
      </c>
      <c r="J19" s="19" t="n">
        <f aca="false">I19/6</f>
        <v>3.47222222222222</v>
      </c>
      <c r="K19" s="18" t="n">
        <f aca="false">K18+J19</f>
        <v>6.94444444444444</v>
      </c>
      <c r="M19" s="18" t="n">
        <f aca="false">IF(F19-K19&gt;= 0, F19-K19, " ")</f>
        <v>1.38888888888889</v>
      </c>
      <c r="N19" s="1" t="str">
        <f aca="false">IF(K19&gt;F19, "alle neerslag geïnfiltr", " ")</f>
        <v> </v>
      </c>
      <c r="Q19" s="19"/>
    </row>
    <row r="20" customFormat="false" ht="12.8" hidden="false" customHeight="false" outlineLevel="0" collapsed="false">
      <c r="A20" s="15" t="s">
        <v>30</v>
      </c>
      <c r="B20" s="20" t="n">
        <f aca="false">soortbui</f>
        <v>25</v>
      </c>
      <c r="C20" s="20" t="n">
        <f aca="false">buiduur</f>
        <v>60</v>
      </c>
      <c r="D20" s="1" t="n">
        <v>30</v>
      </c>
      <c r="E20" s="21" t="n">
        <f aca="false">IF(D20&gt;=(C20+10)," ", IF(D20&gt;buiduur, F20-F19, B20/(60/10)))</f>
        <v>4.16666666666667</v>
      </c>
      <c r="F20" s="18" t="n">
        <f aca="false">IF(D20 &lt;= buiduur, (F19+E20), IF(buiduur &gt; D19, (F19 + ((buiduur - D19)/60)*B20), F19))</f>
        <v>12.5</v>
      </c>
      <c r="H20" s="7" t="n">
        <f aca="false">infilsnelh</f>
        <v>0.5</v>
      </c>
      <c r="I20" s="19" t="n">
        <f aca="false">H20*1000/24</f>
        <v>20.8333333333333</v>
      </c>
      <c r="J20" s="19" t="n">
        <f aca="false">I20/6</f>
        <v>3.47222222222222</v>
      </c>
      <c r="K20" s="18" t="n">
        <f aca="false">K19+J20</f>
        <v>10.4166666666667</v>
      </c>
      <c r="M20" s="18" t="n">
        <f aca="false">IF(F20-K20&gt;= 0, F20-K20, " ")</f>
        <v>2.0833333333333</v>
      </c>
      <c r="N20" s="1" t="str">
        <f aca="false">IF(K20&gt;F20, "alle neerslag geïnfiltr", " ")</f>
        <v> </v>
      </c>
    </row>
    <row r="21" customFormat="false" ht="12.8" hidden="false" customHeight="false" outlineLevel="0" collapsed="false">
      <c r="A21" s="15" t="s">
        <v>31</v>
      </c>
      <c r="B21" s="20" t="n">
        <f aca="false">soortbui</f>
        <v>25</v>
      </c>
      <c r="C21" s="20" t="n">
        <f aca="false">buiduur</f>
        <v>60</v>
      </c>
      <c r="D21" s="1" t="n">
        <v>40</v>
      </c>
      <c r="E21" s="21" t="n">
        <f aca="false">IF(D21&gt;=(C21+10)," ", IF(D21&gt;buiduur, F21-F20, B21/(60/10)))</f>
        <v>4.16666666666667</v>
      </c>
      <c r="F21" s="18" t="n">
        <f aca="false">IF(D21 &lt;= buiduur, (F20+E21), IF(buiduur &gt; D20, (F20 + ((buiduur - D20)/60)*B21), F20))</f>
        <v>16.6666666666667</v>
      </c>
      <c r="H21" s="7" t="n">
        <f aca="false">infilsnelh</f>
        <v>0.5</v>
      </c>
      <c r="I21" s="19" t="n">
        <f aca="false">H21*1000/24</f>
        <v>20.8333333333333</v>
      </c>
      <c r="J21" s="19" t="n">
        <f aca="false">I21/6</f>
        <v>3.47222222222222</v>
      </c>
      <c r="K21" s="18" t="n">
        <f aca="false">K20+J21</f>
        <v>13.8888888888889</v>
      </c>
      <c r="M21" s="18" t="n">
        <f aca="false">IF(F21-K21&gt;= 0, F21-K21, " ")</f>
        <v>2.77777777777777</v>
      </c>
      <c r="N21" s="1" t="str">
        <f aca="false">IF(K21&gt;F21, "alle neerslag geïnfiltr", " ")</f>
        <v> </v>
      </c>
    </row>
    <row r="22" customFormat="false" ht="12.8" hidden="false" customHeight="false" outlineLevel="0" collapsed="false">
      <c r="A22" s="15"/>
      <c r="B22" s="20" t="n">
        <f aca="false">soortbui</f>
        <v>25</v>
      </c>
      <c r="C22" s="20" t="n">
        <f aca="false">buiduur</f>
        <v>60</v>
      </c>
      <c r="D22" s="1" t="n">
        <v>50</v>
      </c>
      <c r="E22" s="21" t="n">
        <f aca="false">IF(D22&gt;=(C22+10)," ", IF(D22&gt;buiduur, F22-F21, B22/(60/10)))</f>
        <v>4.16666666666667</v>
      </c>
      <c r="F22" s="18" t="n">
        <f aca="false">IF(D22 &lt;= buiduur, (F21+E22), IF(buiduur &gt; D21, (F21 + ((buiduur - D21)/60)*B22), F21))</f>
        <v>20.8333333333333</v>
      </c>
      <c r="H22" s="7" t="n">
        <f aca="false">infilsnelh</f>
        <v>0.5</v>
      </c>
      <c r="I22" s="19" t="n">
        <f aca="false">H22*1000/24</f>
        <v>20.8333333333333</v>
      </c>
      <c r="J22" s="19" t="n">
        <f aca="false">I22/6</f>
        <v>3.47222222222222</v>
      </c>
      <c r="K22" s="18" t="n">
        <f aca="false">K21+J22</f>
        <v>17.3611111111111</v>
      </c>
      <c r="M22" s="18" t="n">
        <f aca="false">IF(F22-K22&gt;= 0, F22-K22, " ")</f>
        <v>3.47222222222224</v>
      </c>
      <c r="N22" s="1" t="str">
        <f aca="false">IF(K22&gt;F22, "alle neerslag geïnfiltr", " ")</f>
        <v> </v>
      </c>
    </row>
    <row r="23" s="5" customFormat="true" ht="12.8" hidden="false" customHeight="false" outlineLevel="0" collapsed="false">
      <c r="A23" s="22" t="s">
        <v>32</v>
      </c>
      <c r="B23" s="22" t="n">
        <f aca="false">soortbui</f>
        <v>25</v>
      </c>
      <c r="C23" s="22" t="n">
        <f aca="false">buiduur</f>
        <v>60</v>
      </c>
      <c r="D23" s="22" t="n">
        <v>60</v>
      </c>
      <c r="E23" s="23" t="n">
        <f aca="false">IF(D23&gt;=(C23+10)," ", IF(D23&gt;buiduur, F23-F22, B23/(60/10)))</f>
        <v>4.16666666666667</v>
      </c>
      <c r="F23" s="23" t="n">
        <f aca="false">IF(D23 &lt;= buiduur, (F22+E23), IF(buiduur &gt; D22, (F22 + ((buiduur - D22)/60)*B23), F22))</f>
        <v>25</v>
      </c>
      <c r="H23" s="22" t="n">
        <f aca="false">infilsnelh</f>
        <v>0.5</v>
      </c>
      <c r="I23" s="23" t="n">
        <f aca="false">H23*1000/24</f>
        <v>20.8333333333333</v>
      </c>
      <c r="J23" s="23" t="n">
        <f aca="false">I23/6</f>
        <v>3.47222222222222</v>
      </c>
      <c r="K23" s="23" t="n">
        <f aca="false">K22+J23</f>
        <v>20.8333333333333</v>
      </c>
      <c r="L23" s="6"/>
      <c r="M23" s="23" t="n">
        <f aca="false">IF(F23-K23&gt;= 0, F23-K23, " ")</f>
        <v>4.1666666666667</v>
      </c>
      <c r="N23" s="5" t="str">
        <f aca="false">IF(K23&gt;F23, "alle neerslag geïnfiltr", " ")</f>
        <v> </v>
      </c>
    </row>
    <row r="24" customFormat="false" ht="12.8" hidden="false" customHeight="false" outlineLevel="0" collapsed="false">
      <c r="B24" s="20" t="n">
        <f aca="false">soortbui</f>
        <v>25</v>
      </c>
      <c r="C24" s="20" t="n">
        <f aca="false">buiduur</f>
        <v>60</v>
      </c>
      <c r="D24" s="1" t="n">
        <v>70</v>
      </c>
      <c r="E24" s="21" t="str">
        <f aca="false">IF(D24&gt;=(C24+10)," ", IF(D24&gt;buiduur, F24-F23, B24/(60/10)))</f>
        <v> </v>
      </c>
      <c r="F24" s="18" t="n">
        <f aca="false">IF(D24 &lt;= buiduur, (F23+E24), IF(buiduur &gt; D23, (F23 + ((buiduur - D23)/60)*B24), F23))</f>
        <v>25</v>
      </c>
      <c r="H24" s="7" t="n">
        <f aca="false">infilsnelh</f>
        <v>0.5</v>
      </c>
      <c r="I24" s="21" t="n">
        <f aca="false">H24*1000/24</f>
        <v>20.8333333333333</v>
      </c>
      <c r="J24" s="21" t="n">
        <f aca="false">I24/6</f>
        <v>3.47222222222222</v>
      </c>
      <c r="K24" s="18" t="n">
        <f aca="false">K23+J24</f>
        <v>24.3055555555556</v>
      </c>
      <c r="L24" s="10"/>
      <c r="M24" s="18" t="n">
        <f aca="false">IF(F24-K24&gt;= 0, F24-K24, " ")</f>
        <v>0.694444444444404</v>
      </c>
      <c r="N24" s="1" t="str">
        <f aca="false">IF(K24&gt;F24, "alle neerslag geïnfiltr", " ")</f>
        <v> </v>
      </c>
    </row>
    <row r="25" customFormat="false" ht="12.8" hidden="false" customHeight="false" outlineLevel="0" collapsed="false">
      <c r="B25" s="20" t="n">
        <f aca="false">soortbui</f>
        <v>25</v>
      </c>
      <c r="C25" s="20" t="n">
        <f aca="false">buiduur</f>
        <v>60</v>
      </c>
      <c r="D25" s="1" t="n">
        <v>80</v>
      </c>
      <c r="E25" s="21" t="str">
        <f aca="false">IF(D25&gt;=(C25+10)," ", IF(D25&gt;buiduur, F25-F24, B25/(60/10)))</f>
        <v> </v>
      </c>
      <c r="F25" s="18" t="n">
        <f aca="false">IF(D25 &lt;= buiduur, (F24+E25), IF(buiduur &gt; D24, (F24 + ((buiduur - D24)/60)*B25), F24))</f>
        <v>25</v>
      </c>
      <c r="H25" s="7" t="n">
        <f aca="false">infilsnelh</f>
        <v>0.5</v>
      </c>
      <c r="I25" s="21" t="n">
        <f aca="false">H25*1000/24</f>
        <v>20.8333333333333</v>
      </c>
      <c r="J25" s="21" t="n">
        <f aca="false">I25/6</f>
        <v>3.47222222222222</v>
      </c>
      <c r="K25" s="18" t="n">
        <f aca="false">K24+J25</f>
        <v>27.7777777777778</v>
      </c>
      <c r="L25" s="10"/>
      <c r="M25" s="18" t="str">
        <f aca="false">IF(F25-K25&gt;= 0, F25-K25, " ")</f>
        <v> </v>
      </c>
      <c r="N25" s="1" t="str">
        <f aca="false">IF(K25&gt;F25, "alle neerslag geïnfiltr", " ")</f>
        <v>alle neerslag geïnfiltr</v>
      </c>
    </row>
    <row r="26" customFormat="false" ht="12.8" hidden="false" customHeight="false" outlineLevel="0" collapsed="false">
      <c r="B26" s="20" t="n">
        <f aca="false">soortbui</f>
        <v>25</v>
      </c>
      <c r="C26" s="20" t="n">
        <f aca="false">buiduur</f>
        <v>60</v>
      </c>
      <c r="D26" s="1" t="n">
        <v>90</v>
      </c>
      <c r="E26" s="21" t="str">
        <f aca="false">IF(D26&gt;=(C26+10)," ", IF(D26&gt;buiduur, F26-F25, B26/(60/10)))</f>
        <v> </v>
      </c>
      <c r="F26" s="18" t="n">
        <f aca="false">IF(D26 &lt;= buiduur, (F25+E26), IF(buiduur &gt; D25, (F25 + ((buiduur - D25)/60)*B26), F25))</f>
        <v>25</v>
      </c>
      <c r="H26" s="7" t="n">
        <f aca="false">infilsnelh</f>
        <v>0.5</v>
      </c>
      <c r="I26" s="21" t="n">
        <f aca="false">H26*1000/24</f>
        <v>20.8333333333333</v>
      </c>
      <c r="J26" s="21" t="n">
        <f aca="false">I26/6</f>
        <v>3.47222222222222</v>
      </c>
      <c r="K26" s="18" t="n">
        <f aca="false">K25+J26</f>
        <v>31.25</v>
      </c>
      <c r="L26" s="10"/>
      <c r="M26" s="18" t="str">
        <f aca="false">IF(F26-K26&gt;= 0, F26-K26, " ")</f>
        <v> </v>
      </c>
      <c r="N26" s="1" t="str">
        <f aca="false">IF(K26&gt;F26, "alle neerslag geïnfiltr", " ")</f>
        <v>alle neerslag geïnfiltr</v>
      </c>
    </row>
    <row r="27" customFormat="false" ht="12.8" hidden="false" customHeight="false" outlineLevel="0" collapsed="false">
      <c r="B27" s="20" t="n">
        <f aca="false">soortbui</f>
        <v>25</v>
      </c>
      <c r="C27" s="20" t="n">
        <f aca="false">buiduur</f>
        <v>60</v>
      </c>
      <c r="D27" s="1" t="n">
        <v>100</v>
      </c>
      <c r="E27" s="21" t="str">
        <f aca="false">IF(D27&gt;=(C27+10)," ", IF(D27&gt;buiduur, F27-F26, B27/(60/10)))</f>
        <v> </v>
      </c>
      <c r="F27" s="18" t="n">
        <f aca="false">IF(D27 &lt;= buiduur, (F26+E27), IF(buiduur &gt; D26, (F26 + ((buiduur - D26)/60)*B27), F26))</f>
        <v>25</v>
      </c>
      <c r="H27" s="7" t="n">
        <f aca="false">infilsnelh</f>
        <v>0.5</v>
      </c>
      <c r="I27" s="21" t="n">
        <f aca="false">H27*1000/24</f>
        <v>20.8333333333333</v>
      </c>
      <c r="J27" s="21" t="n">
        <f aca="false">I27/6</f>
        <v>3.47222222222222</v>
      </c>
      <c r="K27" s="18" t="n">
        <f aca="false">K26+J27</f>
        <v>34.7222222222222</v>
      </c>
      <c r="L27" s="10"/>
      <c r="M27" s="18" t="str">
        <f aca="false">IF(F27-K27&gt;= 0, F27-K27, " ")</f>
        <v> </v>
      </c>
      <c r="N27" s="1" t="str">
        <f aca="false">IF(K27&gt;F27, "alle neerslag geïnfiltr", " ")</f>
        <v>alle neerslag geïnfiltr</v>
      </c>
    </row>
    <row r="28" customFormat="false" ht="12.8" hidden="false" customHeight="false" outlineLevel="0" collapsed="false">
      <c r="B28" s="20" t="n">
        <f aca="false">soortbui</f>
        <v>25</v>
      </c>
      <c r="C28" s="20" t="n">
        <f aca="false">buiduur</f>
        <v>60</v>
      </c>
      <c r="D28" s="1" t="n">
        <v>110</v>
      </c>
      <c r="E28" s="21" t="str">
        <f aca="false">IF(D28&gt;=(C28+10)," ", IF(D28&gt;buiduur, F28-F27, B28/(60/10)))</f>
        <v> </v>
      </c>
      <c r="F28" s="18" t="n">
        <f aca="false">IF(D28 &lt;= buiduur, (F27+E28), IF(buiduur &gt; D27, (F27 + ((buiduur - D27)/60)*B28), F27))</f>
        <v>25</v>
      </c>
      <c r="H28" s="7" t="n">
        <f aca="false">infilsnelh</f>
        <v>0.5</v>
      </c>
      <c r="I28" s="21" t="n">
        <f aca="false">H28*1000/24</f>
        <v>20.8333333333333</v>
      </c>
      <c r="J28" s="21" t="n">
        <f aca="false">I28/6</f>
        <v>3.47222222222222</v>
      </c>
      <c r="K28" s="18" t="n">
        <f aca="false">K27+J28</f>
        <v>38.1944444444444</v>
      </c>
      <c r="L28" s="10"/>
      <c r="M28" s="18" t="str">
        <f aca="false">IF(F28-K28&gt;= 0, F28-K28, " ")</f>
        <v> </v>
      </c>
      <c r="N28" s="1" t="str">
        <f aca="false">IF(K28&gt;F28, "alle neerslag geïnfiltr", " ")</f>
        <v>alle neerslag geïnfiltr</v>
      </c>
    </row>
    <row r="29" s="22" customFormat="true" ht="12.8" hidden="false" customHeight="false" outlineLevel="0" collapsed="false">
      <c r="A29" s="22" t="s">
        <v>33</v>
      </c>
      <c r="B29" s="22" t="n">
        <f aca="false">soortbui</f>
        <v>25</v>
      </c>
      <c r="C29" s="22" t="n">
        <f aca="false">buiduur</f>
        <v>60</v>
      </c>
      <c r="D29" s="22" t="n">
        <v>120</v>
      </c>
      <c r="E29" s="23" t="str">
        <f aca="false">IF(D29&gt;=(C29+10)," ", IF(D29&gt;buiduur, F29-F28, B29/(60/10)))</f>
        <v> </v>
      </c>
      <c r="F29" s="23" t="n">
        <f aca="false">IF(D29 &lt;= buiduur, (F28+E29), IF(buiduur &gt; D28, (F28 + ((buiduur - D28)/60)*B29), F28))</f>
        <v>25</v>
      </c>
      <c r="H29" s="22" t="n">
        <f aca="false">infilsnelh</f>
        <v>0.5</v>
      </c>
      <c r="I29" s="23" t="n">
        <f aca="false">H29*1000/24</f>
        <v>20.8333333333333</v>
      </c>
      <c r="J29" s="23" t="n">
        <f aca="false">I29/6</f>
        <v>3.47222222222222</v>
      </c>
      <c r="K29" s="23" t="n">
        <f aca="false">K28+J29</f>
        <v>41.6666666666667</v>
      </c>
      <c r="L29" s="24"/>
      <c r="M29" s="23" t="str">
        <f aca="false">IF(F29-K29&gt;= 0, F29-K29, " ")</f>
        <v> </v>
      </c>
      <c r="N29" s="22" t="str">
        <f aca="false">IF(K29&gt;F29, "alle neerslag geïnfiltr", " ")</f>
        <v>alle neerslag geïnfiltr</v>
      </c>
    </row>
    <row r="30" customFormat="false" ht="12.8" hidden="false" customHeight="false" outlineLevel="0" collapsed="false">
      <c r="B30" s="20" t="n">
        <f aca="false">soortbui</f>
        <v>25</v>
      </c>
      <c r="C30" s="20" t="n">
        <f aca="false">buiduur</f>
        <v>60</v>
      </c>
      <c r="D30" s="1" t="n">
        <v>130</v>
      </c>
      <c r="E30" s="21" t="str">
        <f aca="false">IF(D30&gt;=(C30+10)," ", IF(D30&gt;buiduur, F30-F29, B30/(60/10)))</f>
        <v> </v>
      </c>
      <c r="F30" s="18" t="n">
        <f aca="false">IF(D30 &lt;= buiduur, (F29+E30), IF(buiduur &gt; D29, (F29 + ((buiduur - D29)/60)*B30), F29))</f>
        <v>25</v>
      </c>
      <c r="G30" s="7"/>
      <c r="H30" s="7" t="n">
        <f aca="false">infilsnelh</f>
        <v>0.5</v>
      </c>
      <c r="I30" s="21" t="n">
        <f aca="false">H30*1000/24</f>
        <v>20.8333333333333</v>
      </c>
      <c r="J30" s="21" t="n">
        <f aca="false">I30/6</f>
        <v>3.47222222222222</v>
      </c>
      <c r="K30" s="18" t="n">
        <f aca="false">K29+J30</f>
        <v>45.1388888888889</v>
      </c>
      <c r="L30" s="10"/>
      <c r="M30" s="18" t="str">
        <f aca="false">IF(F30-K30&gt;= 0, F30-K30, " ")</f>
        <v> </v>
      </c>
      <c r="N30" s="1" t="str">
        <f aca="false">IF(K30&gt;F30, "alle neerslag geïnfiltr", " ")</f>
        <v>alle neerslag geïnfiltr</v>
      </c>
    </row>
    <row r="31" customFormat="false" ht="12.8" hidden="false" customHeight="false" outlineLevel="0" collapsed="false">
      <c r="B31" s="20" t="n">
        <f aca="false">soortbui</f>
        <v>25</v>
      </c>
      <c r="C31" s="20" t="n">
        <f aca="false">buiduur</f>
        <v>60</v>
      </c>
      <c r="D31" s="1" t="n">
        <v>140</v>
      </c>
      <c r="E31" s="21" t="str">
        <f aca="false">IF(D31&gt;=(C31+10)," ", IF(D31&gt;buiduur, F31-F30, B31/(60/10)))</f>
        <v> </v>
      </c>
      <c r="F31" s="18" t="n">
        <f aca="false">IF(D31 &lt;= buiduur, (F30+E31), IF(buiduur &gt; D30, (F30 + ((buiduur - D30)/60)*B31), F30))</f>
        <v>25</v>
      </c>
      <c r="G31" s="7"/>
      <c r="H31" s="7" t="n">
        <f aca="false">infilsnelh</f>
        <v>0.5</v>
      </c>
      <c r="I31" s="21" t="n">
        <f aca="false">H31*1000/24</f>
        <v>20.8333333333333</v>
      </c>
      <c r="J31" s="21" t="n">
        <f aca="false">I31/6</f>
        <v>3.47222222222222</v>
      </c>
      <c r="K31" s="18" t="n">
        <f aca="false">K30+J31</f>
        <v>48.6111111111111</v>
      </c>
      <c r="L31" s="10"/>
      <c r="M31" s="18" t="str">
        <f aca="false">IF(F31-K31&gt;= 0, F31-K31, " ")</f>
        <v> </v>
      </c>
      <c r="N31" s="1" t="str">
        <f aca="false">IF(K31&gt;F31, "alle neerslag geïnfiltr", " ")</f>
        <v>alle neerslag geïnfiltr</v>
      </c>
    </row>
    <row r="32" customFormat="false" ht="12.8" hidden="false" customHeight="false" outlineLevel="0" collapsed="false">
      <c r="B32" s="20" t="n">
        <f aca="false">soortbui</f>
        <v>25</v>
      </c>
      <c r="C32" s="20" t="n">
        <f aca="false">buiduur</f>
        <v>60</v>
      </c>
      <c r="D32" s="1" t="n">
        <v>150</v>
      </c>
      <c r="E32" s="21" t="str">
        <f aca="false">IF(D32&gt;=(C32+10)," ", IF(D32&gt;buiduur, F32-F31, B32/(60/10)))</f>
        <v> </v>
      </c>
      <c r="F32" s="18" t="n">
        <f aca="false">IF(D32 &lt;= buiduur, (F31+E32), IF(buiduur &gt; D31, (F31 + ((buiduur - D31)/60)*B32), F31))</f>
        <v>25</v>
      </c>
      <c r="G32" s="7"/>
      <c r="H32" s="7" t="n">
        <f aca="false">infilsnelh</f>
        <v>0.5</v>
      </c>
      <c r="I32" s="21" t="n">
        <f aca="false">H32*1000/24</f>
        <v>20.8333333333333</v>
      </c>
      <c r="J32" s="21" t="n">
        <f aca="false">I32/6</f>
        <v>3.47222222222222</v>
      </c>
      <c r="K32" s="18" t="n">
        <f aca="false">K31+J32</f>
        <v>52.0833333333333</v>
      </c>
      <c r="L32" s="10"/>
      <c r="M32" s="18" t="str">
        <f aca="false">IF(F32-K32&gt;= 0, F32-K32, " ")</f>
        <v> </v>
      </c>
      <c r="N32" s="1" t="str">
        <f aca="false">IF(K32&gt;F32, "alle neerslag geïnfiltr", " ")</f>
        <v>alle neerslag geïnfiltr</v>
      </c>
    </row>
    <row r="33" customFormat="false" ht="12.8" hidden="false" customHeight="false" outlineLevel="0" collapsed="false">
      <c r="B33" s="20" t="n">
        <f aca="false">soortbui</f>
        <v>25</v>
      </c>
      <c r="C33" s="20" t="n">
        <f aca="false">buiduur</f>
        <v>60</v>
      </c>
      <c r="D33" s="1" t="n">
        <v>160</v>
      </c>
      <c r="E33" s="21" t="str">
        <f aca="false">IF(D33&gt;=(C33+10)," ", IF(D33&gt;buiduur, F33-F32, B33/(60/10)))</f>
        <v> </v>
      </c>
      <c r="F33" s="18" t="n">
        <f aca="false">IF(D33 &lt;= buiduur, (F32+E33), IF(buiduur &gt; D32, (F32 + ((buiduur - D32)/60)*B33), F32))</f>
        <v>25</v>
      </c>
      <c r="G33" s="7"/>
      <c r="H33" s="7" t="n">
        <f aca="false">infilsnelh</f>
        <v>0.5</v>
      </c>
      <c r="I33" s="21" t="n">
        <f aca="false">H33*1000/24</f>
        <v>20.8333333333333</v>
      </c>
      <c r="J33" s="21" t="n">
        <f aca="false">I33/6</f>
        <v>3.47222222222222</v>
      </c>
      <c r="K33" s="18" t="n">
        <f aca="false">K32+J33</f>
        <v>55.5555555555556</v>
      </c>
      <c r="L33" s="10"/>
      <c r="M33" s="18" t="str">
        <f aca="false">IF(F33-K33&gt;= 0, F33-K33, " ")</f>
        <v> </v>
      </c>
      <c r="N33" s="1" t="str">
        <f aca="false">IF(K33&gt;F33, "alle neerslag geïnfiltr", " ")</f>
        <v>alle neerslag geïnfiltr</v>
      </c>
    </row>
    <row r="34" customFormat="false" ht="12.8" hidden="false" customHeight="false" outlineLevel="0" collapsed="false">
      <c r="B34" s="20" t="n">
        <f aca="false">soortbui</f>
        <v>25</v>
      </c>
      <c r="C34" s="20" t="n">
        <f aca="false">buiduur</f>
        <v>60</v>
      </c>
      <c r="D34" s="1" t="n">
        <v>170</v>
      </c>
      <c r="E34" s="21" t="str">
        <f aca="false">IF(D34&gt;=(C34+10)," ", IF(D34&gt;buiduur, F34-F33, B34/(60/10)))</f>
        <v> </v>
      </c>
      <c r="F34" s="18" t="n">
        <f aca="false">IF(D34 &lt;= buiduur, (F33+E34), IF(buiduur &gt; D33, (F33 + ((buiduur - D33)/60)*B34), F33))</f>
        <v>25</v>
      </c>
      <c r="G34" s="7"/>
      <c r="H34" s="7" t="n">
        <f aca="false">infilsnelh</f>
        <v>0.5</v>
      </c>
      <c r="I34" s="21" t="n">
        <f aca="false">H34*1000/24</f>
        <v>20.8333333333333</v>
      </c>
      <c r="J34" s="21" t="n">
        <f aca="false">I34/6</f>
        <v>3.47222222222222</v>
      </c>
      <c r="K34" s="18" t="n">
        <f aca="false">K33+J34</f>
        <v>59.0277777777778</v>
      </c>
      <c r="L34" s="10"/>
      <c r="M34" s="18" t="str">
        <f aca="false">IF(F34-K34&gt;= 0, F34-K34, " ")</f>
        <v> </v>
      </c>
      <c r="N34" s="1" t="str">
        <f aca="false">IF(K34&gt;F34, "alle neerslag geïnfiltr", " ")</f>
        <v>alle neerslag geïnfiltr</v>
      </c>
    </row>
    <row r="35" s="22" customFormat="true" ht="12.8" hidden="false" customHeight="false" outlineLevel="0" collapsed="false">
      <c r="A35" s="22" t="s">
        <v>34</v>
      </c>
      <c r="B35" s="22" t="n">
        <f aca="false">soortbui</f>
        <v>25</v>
      </c>
      <c r="C35" s="22" t="n">
        <f aca="false">buiduur</f>
        <v>60</v>
      </c>
      <c r="D35" s="22" t="n">
        <v>180</v>
      </c>
      <c r="E35" s="23" t="str">
        <f aca="false">IF(D35&gt;=(C35+10)," ", IF(D35&gt;buiduur, F35-F34, B35/(60/10)))</f>
        <v> </v>
      </c>
      <c r="F35" s="23" t="n">
        <f aca="false">IF(D35 &lt;= buiduur, (F34+E35), IF(buiduur &gt; D34, (F34 + ((buiduur - D34)/60)*B35), F34))</f>
        <v>25</v>
      </c>
      <c r="H35" s="22" t="n">
        <f aca="false">infilsnelh</f>
        <v>0.5</v>
      </c>
      <c r="I35" s="23" t="n">
        <f aca="false">H35*1000/24</f>
        <v>20.8333333333333</v>
      </c>
      <c r="J35" s="23" t="n">
        <f aca="false">I35/6</f>
        <v>3.47222222222222</v>
      </c>
      <c r="K35" s="23" t="n">
        <f aca="false">K34+J35</f>
        <v>62.5</v>
      </c>
      <c r="L35" s="24"/>
      <c r="M35" s="23" t="str">
        <f aca="false">IF(F35-K35&gt;= 0, F35-K35, " ")</f>
        <v> </v>
      </c>
      <c r="N35" s="22" t="str">
        <f aca="false">IF(K35&gt;F35, "alle neerslag geïnfiltr", " ")</f>
        <v>alle neerslag geïnfiltr</v>
      </c>
    </row>
    <row r="36" customFormat="false" ht="12.8" hidden="false" customHeight="false" outlineLevel="0" collapsed="false">
      <c r="A36" s="7"/>
      <c r="B36" s="7" t="n">
        <f aca="false">soortbui</f>
        <v>25</v>
      </c>
      <c r="C36" s="7" t="n">
        <f aca="false">buiduur</f>
        <v>60</v>
      </c>
      <c r="D36" s="7" t="n">
        <v>190</v>
      </c>
      <c r="E36" s="21" t="str">
        <f aca="false">IF(D36&gt;=(C36+10)," ", IF(D36&gt;buiduur, F36-F35, B36/(60/10)))</f>
        <v> </v>
      </c>
      <c r="F36" s="18" t="n">
        <f aca="false">IF(D36 &lt;= buiduur, (F35+E36), IF(buiduur &gt; D35, (F35 + ((buiduur - D35)/60)*B36), F35))</f>
        <v>25</v>
      </c>
      <c r="G36" s="7"/>
      <c r="H36" s="7" t="n">
        <f aca="false">infilsnelh</f>
        <v>0.5</v>
      </c>
      <c r="I36" s="21" t="n">
        <f aca="false">H36*1000/24</f>
        <v>20.8333333333333</v>
      </c>
      <c r="J36" s="21" t="n">
        <f aca="false">I36/6</f>
        <v>3.47222222222222</v>
      </c>
      <c r="K36" s="18" t="n">
        <f aca="false">K35+J36</f>
        <v>65.9722222222222</v>
      </c>
      <c r="L36" s="10"/>
      <c r="M36" s="18" t="str">
        <f aca="false">IF(F36-K36&gt;= 0, F36-K36, " ")</f>
        <v> </v>
      </c>
      <c r="N36" s="1" t="str">
        <f aca="false">IF(K36&gt;F36, "alle neerslag geïnfiltr", " ")</f>
        <v>alle neerslag geïnfiltr</v>
      </c>
    </row>
    <row r="37" s="5" customFormat="true" ht="12.8" hidden="false" customHeight="false" outlineLevel="0" collapsed="false">
      <c r="A37" s="7"/>
      <c r="B37" s="5" t="n">
        <f aca="false">soortbui</f>
        <v>25</v>
      </c>
      <c r="C37" s="5" t="n">
        <f aca="false">buiduur</f>
        <v>60</v>
      </c>
      <c r="D37" s="7" t="n">
        <v>200</v>
      </c>
      <c r="E37" s="21" t="str">
        <f aca="false">IF(D37&gt;=(C37+10)," ", IF(D37&gt;buiduur, F37-F36, B37/(60/10)))</f>
        <v> </v>
      </c>
      <c r="F37" s="18" t="n">
        <f aca="false">IF(D37 &lt;= buiduur, (F36+E37), IF(buiduur &gt; D36, (F36 + ((buiduur - D36)/60)*B37), F36))</f>
        <v>25</v>
      </c>
      <c r="H37" s="5" t="n">
        <f aca="false">infilsnelh</f>
        <v>0.5</v>
      </c>
      <c r="I37" s="18" t="n">
        <f aca="false">H37*1000/24</f>
        <v>20.8333333333333</v>
      </c>
      <c r="J37" s="18" t="n">
        <f aca="false">I37/6</f>
        <v>3.47222222222222</v>
      </c>
      <c r="K37" s="18" t="n">
        <f aca="false">K36+J37</f>
        <v>69.4444444444444</v>
      </c>
      <c r="L37" s="6"/>
      <c r="M37" s="18" t="str">
        <f aca="false">IF(F37-K37&gt;= 0, F37-K37, " ")</f>
        <v> </v>
      </c>
      <c r="N37" s="5" t="str">
        <f aca="false">IF(K37&gt;F37, "alle neerslag geïnfiltr", " ")</f>
        <v>alle neerslag geïnfiltr</v>
      </c>
    </row>
    <row r="38" customFormat="false" ht="12.8" hidden="false" customHeight="false" outlineLevel="0" collapsed="false">
      <c r="A38" s="7"/>
      <c r="B38" s="7" t="n">
        <f aca="false">soortbui</f>
        <v>25</v>
      </c>
      <c r="C38" s="7" t="n">
        <f aca="false">buiduur</f>
        <v>60</v>
      </c>
      <c r="D38" s="7" t="n">
        <v>210</v>
      </c>
      <c r="E38" s="21" t="str">
        <f aca="false">IF(D38&gt;=(C38+10)," ", IF(D38&gt;buiduur, F38-F37, B38/(60/10)))</f>
        <v> </v>
      </c>
      <c r="F38" s="18" t="n">
        <f aca="false">IF(D38 &lt;= buiduur, (F37+E38), IF(buiduur &gt; D37, (F37 + ((buiduur - D37)/60)*B38), F37))</f>
        <v>25</v>
      </c>
      <c r="G38" s="7"/>
      <c r="H38" s="7" t="n">
        <f aca="false">infilsnelh</f>
        <v>0.5</v>
      </c>
      <c r="I38" s="21" t="n">
        <f aca="false">H38*1000/24</f>
        <v>20.8333333333333</v>
      </c>
      <c r="J38" s="21" t="n">
        <f aca="false">I38/6</f>
        <v>3.47222222222222</v>
      </c>
      <c r="K38" s="18" t="n">
        <f aca="false">K37+J38</f>
        <v>72.9166666666667</v>
      </c>
      <c r="L38" s="10"/>
      <c r="M38" s="18" t="str">
        <f aca="false">IF(F38-K38&gt;= 0, F38-K38, " ")</f>
        <v> </v>
      </c>
      <c r="N38" s="5" t="str">
        <f aca="false">IF(K38&gt;F38, "alle neerslag geïnfiltr", " ")</f>
        <v>alle neerslag geïnfiltr</v>
      </c>
      <c r="O38" s="7"/>
    </row>
    <row r="39" customFormat="false" ht="12.8" hidden="false" customHeight="false" outlineLevel="0" collapsed="false">
      <c r="B39" s="20" t="n">
        <f aca="false">soortbui</f>
        <v>25</v>
      </c>
      <c r="C39" s="20" t="n">
        <f aca="false">buiduur</f>
        <v>60</v>
      </c>
      <c r="D39" s="1" t="n">
        <v>220</v>
      </c>
      <c r="E39" s="21" t="str">
        <f aca="false">IF(D39&gt;=(C39+10)," ", IF(D39&gt;buiduur, F39-F38, B39/(60/10)))</f>
        <v> </v>
      </c>
      <c r="F39" s="18" t="n">
        <f aca="false">IF(D39 &lt;= buiduur, (F38+E39), IF(buiduur &gt; D38, (F38 + ((buiduur - D38)/60)*B39), F38))</f>
        <v>25</v>
      </c>
      <c r="H39" s="7" t="n">
        <f aca="false">infilsnelh</f>
        <v>0.5</v>
      </c>
      <c r="I39" s="19" t="n">
        <f aca="false">H39*1000/24</f>
        <v>20.8333333333333</v>
      </c>
      <c r="J39" s="19" t="n">
        <f aca="false">I39/6</f>
        <v>3.47222222222222</v>
      </c>
      <c r="K39" s="18" t="n">
        <f aca="false">K38+J39</f>
        <v>76.3888888888889</v>
      </c>
      <c r="M39" s="18" t="str">
        <f aca="false">IF(F39-K39&gt;= 0, F39-K39, " ")</f>
        <v> </v>
      </c>
      <c r="N39" s="5" t="str">
        <f aca="false">IF(K39&gt;F39, "alle neerslag geïnfiltr", " ")</f>
        <v>alle neerslag geïnfiltr</v>
      </c>
      <c r="O39" s="7"/>
    </row>
    <row r="40" customFormat="false" ht="12.8" hidden="false" customHeight="false" outlineLevel="0" collapsed="false">
      <c r="B40" s="20" t="n">
        <f aca="false">soortbui</f>
        <v>25</v>
      </c>
      <c r="C40" s="20" t="n">
        <f aca="false">buiduur</f>
        <v>60</v>
      </c>
      <c r="D40" s="1" t="n">
        <v>230</v>
      </c>
      <c r="E40" s="21" t="str">
        <f aca="false">IF(D40&gt;=(C40+10)," ", IF(D40&gt;buiduur, F40-F39, B40/(60/10)))</f>
        <v> </v>
      </c>
      <c r="F40" s="18" t="n">
        <f aca="false">IF(D40 &lt;= buiduur, (F39+E40), IF(buiduur &gt; D39, (F39 + ((buiduur - D39)/60)*B40), F39))</f>
        <v>25</v>
      </c>
      <c r="H40" s="7" t="n">
        <f aca="false">infilsnelh</f>
        <v>0.5</v>
      </c>
      <c r="I40" s="19" t="n">
        <f aca="false">H40*1000/24</f>
        <v>20.8333333333333</v>
      </c>
      <c r="J40" s="19" t="n">
        <f aca="false">I40/6</f>
        <v>3.47222222222222</v>
      </c>
      <c r="K40" s="18" t="n">
        <f aca="false">K39+J40</f>
        <v>79.8611111111111</v>
      </c>
      <c r="M40" s="18" t="str">
        <f aca="false">IF(F40-K40&gt;= 0, F40-K40, " ")</f>
        <v> </v>
      </c>
      <c r="N40" s="5" t="str">
        <f aca="false">IF(K40&gt;F40, "alle neerslag geïnfiltr", " ")</f>
        <v>alle neerslag geïnfiltr</v>
      </c>
      <c r="O40" s="7"/>
    </row>
    <row r="41" s="22" customFormat="true" ht="12.8" hidden="false" customHeight="false" outlineLevel="0" collapsed="false">
      <c r="A41" s="22" t="s">
        <v>35</v>
      </c>
      <c r="B41" s="22" t="n">
        <f aca="false">soortbui</f>
        <v>25</v>
      </c>
      <c r="C41" s="22" t="n">
        <f aca="false">buiduur</f>
        <v>60</v>
      </c>
      <c r="D41" s="22" t="n">
        <v>240</v>
      </c>
      <c r="E41" s="23" t="str">
        <f aca="false">IF(D41&gt;=(C41+10)," ", IF(D41&gt;buiduur, F41-F40, B41/(60/10)))</f>
        <v> </v>
      </c>
      <c r="F41" s="23" t="n">
        <f aca="false">IF(D41 &lt;= buiduur, (F40+E41), IF(buiduur &gt; D40, (F40 + ((buiduur - D40)/60)*B41), F40))</f>
        <v>25</v>
      </c>
      <c r="H41" s="22" t="n">
        <f aca="false">infilsnelh</f>
        <v>0.5</v>
      </c>
      <c r="I41" s="23" t="n">
        <f aca="false">H41*1000/24</f>
        <v>20.8333333333333</v>
      </c>
      <c r="J41" s="23" t="n">
        <f aca="false">I41/6</f>
        <v>3.47222222222222</v>
      </c>
      <c r="K41" s="23" t="n">
        <f aca="false">K40+J41</f>
        <v>83.3333333333334</v>
      </c>
      <c r="L41" s="24"/>
      <c r="M41" s="23" t="str">
        <f aca="false">IF(F41-K41&gt;= 0, F41-K41, " ")</f>
        <v> </v>
      </c>
      <c r="N41" s="22" t="str">
        <f aca="false">IF(K41&gt;F41, "alle neerslag geïnfiltr", " ")</f>
        <v>alle neerslag geïnfiltr</v>
      </c>
    </row>
    <row r="42" customFormat="false" ht="12.8" hidden="false" customHeight="false" outlineLevel="0" collapsed="false">
      <c r="B42" s="20" t="n">
        <f aca="false">soortbui</f>
        <v>25</v>
      </c>
      <c r="C42" s="20" t="n">
        <f aca="false">buiduur</f>
        <v>60</v>
      </c>
      <c r="D42" s="7" t="n">
        <v>250</v>
      </c>
      <c r="E42" s="21" t="str">
        <f aca="false">IF(D42&gt;=(C42+10)," ", IF(D42&gt;buiduur, F42-F41, B42/(60/10)))</f>
        <v> </v>
      </c>
      <c r="F42" s="18" t="n">
        <f aca="false">IF(D42 &lt;= buiduur, (F41+E42), IF(buiduur &gt; D41, (F41 + ((buiduur - D41)/60)*B42), F41))</f>
        <v>25</v>
      </c>
      <c r="G42" s="7"/>
      <c r="H42" s="7" t="n">
        <f aca="false">infilsnelh</f>
        <v>0.5</v>
      </c>
      <c r="I42" s="21" t="n">
        <f aca="false">H42*1000/24</f>
        <v>20.8333333333333</v>
      </c>
      <c r="J42" s="21" t="n">
        <f aca="false">I42/6</f>
        <v>3.47222222222222</v>
      </c>
      <c r="K42" s="18" t="n">
        <f aca="false">K41+J42</f>
        <v>86.8055555555556</v>
      </c>
      <c r="M42" s="18" t="str">
        <f aca="false">IF(F42-K42&gt;= 0, F42-K42, " ")</f>
        <v> </v>
      </c>
      <c r="N42" s="5" t="str">
        <f aca="false">IF(K42&gt;F42, "alle neerslag geïnfiltr", " ")</f>
        <v>alle neerslag geïnfiltr</v>
      </c>
    </row>
    <row r="43" s="7" customFormat="true" ht="12.8" hidden="false" customHeight="false" outlineLevel="0" collapsed="false">
      <c r="B43" s="7" t="n">
        <f aca="false">soortbui</f>
        <v>25</v>
      </c>
      <c r="C43" s="7" t="n">
        <f aca="false">buiduur</f>
        <v>60</v>
      </c>
      <c r="D43" s="7" t="n">
        <v>260</v>
      </c>
      <c r="E43" s="21" t="str">
        <f aca="false">IF(D43&gt;=(C43+10)," ", IF(D43&gt;buiduur, F43-F42, B43/(60/10)))</f>
        <v> </v>
      </c>
      <c r="F43" s="18" t="n">
        <f aca="false">IF(D43 &lt;= buiduur, (F42+E43), IF(buiduur &gt; D42, (F42 + ((buiduur - D42)/60)*B43), F42))</f>
        <v>25</v>
      </c>
      <c r="H43" s="7" t="n">
        <f aca="false">infilsnelh</f>
        <v>0.5</v>
      </c>
      <c r="I43" s="21" t="n">
        <f aca="false">H43*1000/24</f>
        <v>20.8333333333333</v>
      </c>
      <c r="J43" s="21" t="n">
        <f aca="false">I43/6</f>
        <v>3.47222222222222</v>
      </c>
      <c r="K43" s="18" t="n">
        <f aca="false">K42+J43</f>
        <v>90.2777777777778</v>
      </c>
      <c r="L43" s="6"/>
      <c r="M43" s="18" t="str">
        <f aca="false">IF(F43-K43&gt;= 0, F43-K43, " ")</f>
        <v> </v>
      </c>
      <c r="N43" s="5" t="str">
        <f aca="false">IF(K43&gt;F43, "alle neerslag geïnfiltr", " ")</f>
        <v>alle neerslag geïnfiltr</v>
      </c>
    </row>
    <row r="44" customFormat="false" ht="12.8" hidden="false" customHeight="false" outlineLevel="0" collapsed="false">
      <c r="B44" s="20"/>
      <c r="C44" s="20"/>
      <c r="E44" s="19"/>
      <c r="F44" s="18"/>
      <c r="H44" s="7"/>
      <c r="I44" s="19"/>
      <c r="J44" s="19"/>
      <c r="K44" s="18"/>
      <c r="M44" s="23"/>
      <c r="N44" s="5"/>
      <c r="O44" s="7"/>
    </row>
    <row r="45" customFormat="false" ht="12.8" hidden="false" customHeight="false" outlineLevel="0" collapsed="false">
      <c r="B45" s="20"/>
      <c r="C45" s="20"/>
      <c r="E45" s="19"/>
      <c r="F45" s="18"/>
      <c r="H45" s="7"/>
      <c r="I45" s="19"/>
      <c r="J45" s="19"/>
      <c r="K45" s="18"/>
      <c r="M45" s="23"/>
      <c r="N45" s="5"/>
      <c r="O45" s="7"/>
    </row>
    <row r="47" customFormat="false" ht="12.8" hidden="false" customHeight="false" outlineLevel="0" collapsed="false">
      <c r="A47" s="1" t="s">
        <v>36</v>
      </c>
    </row>
    <row r="48" customFormat="false" ht="12.8" hidden="false" customHeight="false" outlineLevel="0" collapsed="false">
      <c r="A48" s="7" t="s">
        <v>37</v>
      </c>
    </row>
  </sheetData>
  <hyperlinks>
    <hyperlink ref="A4" r:id="rId1" display="Met dank aan Hydrologie van Hoogheemraadschap De Stichtse Rijnlanden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Roman,Standaard"&amp;12&amp;A</oddHeader>
    <oddFooter>&amp;C&amp;"Times New Roman,Standaard"&amp;12Pagina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810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2024-08-15T16:17:46Z</dcterms:created>
  <dc:creator/>
  <dc:description/>
  <dc:language>nl-NL</dc:language>
  <cp:lastModifiedBy/>
  <dcterms:modified xsi:type="dcterms:W3CDTF">2024-08-29T13:00:31Z</dcterms:modified>
  <cp:revision>188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